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ricar\Documents\Presentaciones\Archivos_MAIL\"/>
    </mc:Choice>
  </mc:AlternateContent>
  <xr:revisionPtr revIDLastSave="0" documentId="13_ncr:1_{5F0EFF24-1920-4EB7-A6AD-C712F81D47A6}" xr6:coauthVersionLast="43" xr6:coauthVersionMax="43" xr10:uidLastSave="{00000000-0000-0000-0000-000000000000}"/>
  <bookViews>
    <workbookView xWindow="-93" yWindow="-93" windowWidth="18426" windowHeight="11746" xr2:uid="{00000000-000D-0000-FFFF-FFFF00000000}"/>
  </bookViews>
  <sheets>
    <sheet name="Vapor1" sheetId="1" r:id="rId1"/>
    <sheet name="Tabla vapor" sheetId="2" r:id="rId2"/>
  </sheets>
  <externalReferences>
    <externalReference r:id="rId3"/>
  </externalReferences>
  <calcPr calcId="191029"/>
  <customWorkbookViews>
    <customWorkbookView name="Ricardo Hume - Vista personalizada" guid="{BFA87D80-D4D5-11D4-A5C8-86778C30C737}" mergeInterval="0" personalView="1" maximized="1" windowWidth="796" windowHeight="438" activeSheetId="1" showComments="commIndAndComment"/>
    <customWorkbookView name="BASF Argentina - Vista personalizada" guid="{DCD58F90-2633-11D6-81F1-00A00C129E71}" mergeInterval="0" personalView="1" maximized="1" windowWidth="796" windowHeight="4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27" i="1"/>
  <c r="G27" i="1"/>
  <c r="F20" i="1"/>
  <c r="I20" i="1"/>
  <c r="G20" i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I19" i="1"/>
  <c r="C26" i="1"/>
  <c r="G26" i="1"/>
  <c r="E31" i="1"/>
  <c r="C24" i="1"/>
  <c r="F24" i="1"/>
  <c r="G32" i="1"/>
  <c r="E32" i="1"/>
  <c r="G31" i="1"/>
</calcChain>
</file>

<file path=xl/sharedStrings.xml><?xml version="1.0" encoding="utf-8"?>
<sst xmlns="http://schemas.openxmlformats.org/spreadsheetml/2006/main" count="64" uniqueCount="59">
  <si>
    <t>CONSUMO DE VAPOR</t>
  </si>
  <si>
    <t>1)</t>
  </si>
  <si>
    <t>Q = BTU /hr</t>
  </si>
  <si>
    <t>DATOS</t>
  </si>
  <si>
    <t>ºC</t>
  </si>
  <si>
    <t>2)</t>
  </si>
  <si>
    <t>3)</t>
  </si>
  <si>
    <t>%</t>
  </si>
  <si>
    <t>4)</t>
  </si>
  <si>
    <t>Calidad</t>
  </si>
  <si>
    <t>BTU</t>
  </si>
  <si>
    <t>Kcal</t>
  </si>
  <si>
    <t>V (calc en Btu)</t>
  </si>
  <si>
    <t>V (calc en Kcal)</t>
  </si>
  <si>
    <t>Kg vapor por tonelada de alimento ó sea:</t>
  </si>
  <si>
    <t xml:space="preserve"> "     "      "       "         "       "        "   "  :  </t>
  </si>
  <si>
    <t>Q req. =</t>
  </si>
  <si>
    <t xml:space="preserve">T1 = temperatura inicial de la masa </t>
  </si>
  <si>
    <t xml:space="preserve">T2 = temperatura final de la masa  </t>
  </si>
  <si>
    <t>O = output alimento</t>
  </si>
  <si>
    <t>*</t>
  </si>
  <si>
    <t>Se asume igual a 158 BTU / Lb.</t>
  </si>
  <si>
    <t>E ini liq.</t>
  </si>
  <si>
    <t>E ini vap.</t>
  </si>
  <si>
    <r>
      <t>Q req. = C x O x (T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)</t>
    </r>
  </si>
  <si>
    <t>Humedad a la salida del acondicionador  = Humedad inicial + Humedad agregada:</t>
  </si>
  <si>
    <t>DATOS :</t>
  </si>
  <si>
    <t>ATM</t>
  </si>
  <si>
    <t>1 BTU = 0.252 kcal</t>
  </si>
  <si>
    <t>ton / hr</t>
  </si>
  <si>
    <t>C = calor específico de la masa</t>
  </si>
  <si>
    <t>Dato:</t>
  </si>
  <si>
    <t>1 BTU / lb = 0.555 kcal / kg</t>
  </si>
  <si>
    <t>acondicionador por hora.</t>
  </si>
  <si>
    <t>Q disp</t>
  </si>
  <si>
    <r>
      <t xml:space="preserve">Cantidad de </t>
    </r>
    <r>
      <rPr>
        <b/>
        <sz val="10"/>
        <rFont val="Arial"/>
        <family val="2"/>
      </rPr>
      <t>calor</t>
    </r>
    <r>
      <rPr>
        <sz val="10"/>
        <rFont val="Arial"/>
        <family val="2"/>
      </rPr>
      <t xml:space="preserve"> necesario para aumentar la temperatura de la masa de alimento que pasa por el</t>
    </r>
  </si>
  <si>
    <r>
      <t>Calor</t>
    </r>
    <r>
      <rPr>
        <sz val="10"/>
        <rFont val="Arial"/>
        <family val="2"/>
      </rPr>
      <t xml:space="preserve"> que entrega el tipo de vapor utilizado.</t>
    </r>
  </si>
  <si>
    <r>
      <t xml:space="preserve">Cantidad de </t>
    </r>
    <r>
      <rPr>
        <b/>
        <sz val="10"/>
        <rFont val="Arial"/>
        <family val="2"/>
      </rPr>
      <t>vapor</t>
    </r>
    <r>
      <rPr>
        <sz val="10"/>
        <rFont val="Arial"/>
        <family val="2"/>
      </rPr>
      <t xml:space="preserve"> necesario para las toneladas de alimento por hora.</t>
    </r>
  </si>
  <si>
    <t xml:space="preserve"> (BTU / hr)</t>
  </si>
  <si>
    <t xml:space="preserve">E ini = calor total (BTU/lb) o (Kcal / kg) </t>
  </si>
  <si>
    <t>E fin = calor final  (BTU/lb) o (Kcal / kg)</t>
  </si>
  <si>
    <t>V (lb/hora) = Q req (BTU/hr) / Q disp (BTU/lb)</t>
  </si>
  <si>
    <t>Q disp  (BTU / lb ) = E inicial - E final</t>
  </si>
  <si>
    <t>V  (lb/hora) =</t>
  </si>
  <si>
    <t>V  (kg/hora) =</t>
  </si>
  <si>
    <t>ing. Ricardo Hume</t>
  </si>
  <si>
    <t>Tabla de vapor de agua saturado</t>
  </si>
  <si>
    <r>
      <t>Presión (</t>
    </r>
    <r>
      <rPr>
        <b/>
        <sz val="10"/>
        <rFont val="Arial"/>
        <family val="2"/>
      </rPr>
      <t>p</t>
    </r>
    <r>
      <rPr>
        <sz val="10"/>
        <rFont val="Arial"/>
      </rPr>
      <t>)</t>
    </r>
  </si>
  <si>
    <t>Temperatura</t>
  </si>
  <si>
    <t>Calor del líquido</t>
  </si>
  <si>
    <t>Calor de vaporiza</t>
  </si>
  <si>
    <t>Calor total</t>
  </si>
  <si>
    <t>kg/cm2</t>
  </si>
  <si>
    <r>
      <t>(</t>
    </r>
    <r>
      <rPr>
        <b/>
        <sz val="10"/>
        <rFont val="Arial"/>
        <family val="2"/>
      </rPr>
      <t>t</t>
    </r>
    <r>
      <rPr>
        <sz val="10"/>
        <rFont val="Arial"/>
      </rPr>
      <t>) °C</t>
    </r>
  </si>
  <si>
    <r>
      <t>(</t>
    </r>
    <r>
      <rPr>
        <b/>
        <sz val="10"/>
        <rFont val="Arial"/>
        <family val="2"/>
      </rPr>
      <t>q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 </t>
    </r>
    <r>
      <rPr>
        <sz val="10"/>
        <rFont val="Arial"/>
      </rPr>
      <t>kcal/kg</t>
    </r>
  </si>
  <si>
    <r>
      <t>ción 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)</t>
    </r>
    <r>
      <rPr>
        <sz val="10"/>
        <rFont val="Arial"/>
      </rPr>
      <t xml:space="preserve">   kcal/kg</t>
    </r>
  </si>
  <si>
    <r>
      <t>(</t>
    </r>
    <r>
      <rPr>
        <b/>
        <sz val="10"/>
        <rFont val="Arial"/>
        <family val="2"/>
      </rPr>
      <t>q</t>
    </r>
    <r>
      <rPr>
        <sz val="10"/>
        <rFont val="Arial"/>
      </rPr>
      <t>+</t>
    </r>
    <r>
      <rPr>
        <b/>
        <sz val="10"/>
        <rFont val="Arial"/>
        <family val="2"/>
      </rPr>
      <t>r</t>
    </r>
    <r>
      <rPr>
        <sz val="10"/>
        <rFont val="Arial"/>
      </rPr>
      <t>)kcal/kg</t>
    </r>
  </si>
  <si>
    <t>Fuente: Manual del foguista</t>
  </si>
  <si>
    <t>BTU/lb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</si>
</sst>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164" fontId="1" fillId="2" borderId="5" xfId="0" applyNumberFormat="1" applyFont="1" applyFill="1" applyBorder="1" applyProtection="1">
      <protection locked="0"/>
    </xf>
    <xf numFmtId="0" fontId="1" fillId="3" borderId="5" xfId="0" applyFont="1" applyFill="1" applyBorder="1"/>
    <xf numFmtId="0" fontId="2" fillId="3" borderId="0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0" xfId="0" applyFont="1" applyFill="1" applyBorder="1"/>
    <xf numFmtId="0" fontId="1" fillId="3" borderId="1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1" fontId="1" fillId="3" borderId="0" xfId="0" applyNumberFormat="1" applyFont="1" applyFill="1" applyBorder="1"/>
    <xf numFmtId="0" fontId="2" fillId="3" borderId="0" xfId="0" applyFont="1" applyFill="1" applyBorder="1" applyAlignment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164" fontId="1" fillId="3" borderId="0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1" fillId="3" borderId="0" xfId="0" applyFont="1" applyFill="1" applyBorder="1" applyProtection="1">
      <protection locked="0"/>
    </xf>
    <xf numFmtId="164" fontId="1" fillId="3" borderId="0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/>
    <xf numFmtId="0" fontId="1" fillId="0" borderId="11" xfId="0" applyFont="1" applyFill="1" applyBorder="1"/>
    <xf numFmtId="1" fontId="1" fillId="0" borderId="12" xfId="0" applyNumberFormat="1" applyFont="1" applyFill="1" applyBorder="1"/>
    <xf numFmtId="0" fontId="1" fillId="0" borderId="12" xfId="0" applyFont="1" applyFill="1" applyBorder="1"/>
    <xf numFmtId="0" fontId="1" fillId="3" borderId="0" xfId="0" applyFont="1" applyFill="1"/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/>
    <xf numFmtId="164" fontId="1" fillId="3" borderId="6" xfId="0" applyNumberFormat="1" applyFont="1" applyFill="1" applyBorder="1" applyProtection="1">
      <protection hidden="1"/>
    </xf>
    <xf numFmtId="164" fontId="1" fillId="3" borderId="3" xfId="0" applyNumberFormat="1" applyFont="1" applyFill="1" applyBorder="1" applyProtection="1">
      <protection hidden="1"/>
    </xf>
    <xf numFmtId="1" fontId="1" fillId="3" borderId="0" xfId="0" applyNumberFormat="1" applyFont="1" applyFill="1" applyBorder="1" applyProtection="1">
      <protection hidden="1"/>
    </xf>
    <xf numFmtId="164" fontId="1" fillId="3" borderId="0" xfId="0" applyNumberFormat="1" applyFont="1" applyFill="1" applyBorder="1" applyAlignment="1" applyProtection="1">
      <alignment horizontal="left"/>
      <protection hidden="1"/>
    </xf>
    <xf numFmtId="164" fontId="1" fillId="3" borderId="0" xfId="0" applyNumberFormat="1" applyFont="1" applyFill="1" applyBorder="1" applyProtection="1">
      <protection hidden="1"/>
    </xf>
    <xf numFmtId="0" fontId="2" fillId="0" borderId="0" xfId="0" applyFont="1"/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1" fillId="4" borderId="8" xfId="0" applyFont="1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1" fillId="2" borderId="25" xfId="0" applyFont="1" applyFill="1" applyBorder="1" applyProtection="1">
      <protection locked="0"/>
    </xf>
    <xf numFmtId="164" fontId="2" fillId="3" borderId="0" xfId="0" applyNumberFormat="1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5" borderId="13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Temperatura Vapor de agua saturado</a:t>
            </a:r>
          </a:p>
        </c:rich>
      </c:tx>
      <c:layout>
        <c:manualLayout>
          <c:xMode val="edge"/>
          <c:yMode val="edge"/>
          <c:x val="0.13896482245818773"/>
          <c:y val="3.7542756091826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46074785628287"/>
          <c:y val="0.22184300341296934"/>
          <c:w val="0.5504094516474527"/>
          <c:h val="0.546075085324232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[1]Hoja1!$B$7:$B$16</c:f>
              <c:numCache>
                <c:formatCode>General</c:formatCode>
                <c:ptCount val="10"/>
                <c:pt idx="0">
                  <c:v>99.09</c:v>
                </c:pt>
                <c:pt idx="1">
                  <c:v>119.62</c:v>
                </c:pt>
                <c:pt idx="2">
                  <c:v>132.88</c:v>
                </c:pt>
                <c:pt idx="3">
                  <c:v>142.91999999999999</c:v>
                </c:pt>
                <c:pt idx="4">
                  <c:v>151.11000000000001</c:v>
                </c:pt>
                <c:pt idx="5">
                  <c:v>158.08000000000001</c:v>
                </c:pt>
                <c:pt idx="6">
                  <c:v>164.17</c:v>
                </c:pt>
                <c:pt idx="7">
                  <c:v>169.61</c:v>
                </c:pt>
                <c:pt idx="8">
                  <c:v>174.53</c:v>
                </c:pt>
                <c:pt idx="9">
                  <c:v>179.04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4D-466A-839F-E12980D36117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[1]Hoja1!$B$7:$B$16</c:f>
              <c:numCache>
                <c:formatCode>General</c:formatCode>
                <c:ptCount val="10"/>
                <c:pt idx="0">
                  <c:v>99.09</c:v>
                </c:pt>
                <c:pt idx="1">
                  <c:v>119.62</c:v>
                </c:pt>
                <c:pt idx="2">
                  <c:v>132.88</c:v>
                </c:pt>
                <c:pt idx="3">
                  <c:v>142.91999999999999</c:v>
                </c:pt>
                <c:pt idx="4">
                  <c:v>151.11000000000001</c:v>
                </c:pt>
                <c:pt idx="5">
                  <c:v>158.08000000000001</c:v>
                </c:pt>
                <c:pt idx="6">
                  <c:v>164.17</c:v>
                </c:pt>
                <c:pt idx="7">
                  <c:v>169.61</c:v>
                </c:pt>
                <c:pt idx="8">
                  <c:v>174.53</c:v>
                </c:pt>
                <c:pt idx="9">
                  <c:v>179.04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4D-466A-839F-E12980D36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279416"/>
        <c:axId val="1"/>
      </c:lineChart>
      <c:catAx>
        <c:axId val="350279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Presión kg/cm2</a:t>
                </a:r>
              </a:p>
            </c:rich>
          </c:tx>
          <c:layout>
            <c:manualLayout>
              <c:xMode val="edge"/>
              <c:yMode val="edge"/>
              <c:x val="0.33242576896907944"/>
              <c:y val="0.87372021565627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Temperatura °C</a:t>
                </a:r>
              </a:p>
            </c:rich>
          </c:tx>
          <c:layout>
            <c:manualLayout>
              <c:xMode val="edge"/>
              <c:yMode val="edge"/>
              <c:x val="4.0872023069002408E-2"/>
              <c:y val="0.317406081518535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79416"/>
        <c:crosses val="autoZero"/>
        <c:crossBetween val="between"/>
        <c:majorUnit val="10"/>
        <c:minorUnit val="1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9999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16</xdr:row>
      <xdr:rowOff>0</xdr:rowOff>
    </xdr:from>
    <xdr:to>
      <xdr:col>11</xdr:col>
      <xdr:colOff>740833</xdr:colOff>
      <xdr:row>23</xdr:row>
      <xdr:rowOff>105833</xdr:rowOff>
    </xdr:to>
    <xdr:pic>
      <xdr:nvPicPr>
        <xdr:cNvPr id="3105" name="Picture 1">
          <a:extLst>
            <a:ext uri="{FF2B5EF4-FFF2-40B4-BE49-F238E27FC236}">
              <a16:creationId xmlns:a16="http://schemas.microsoft.com/office/drawing/2014/main" id="{7E9FF010-E320-4D8E-9DB9-0D4E9B7F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2755900"/>
          <a:ext cx="1562100" cy="1278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148167</xdr:rowOff>
    </xdr:from>
    <xdr:to>
      <xdr:col>9</xdr:col>
      <xdr:colOff>457200</xdr:colOff>
      <xdr:row>19</xdr:row>
      <xdr:rowOff>0</xdr:rowOff>
    </xdr:to>
    <xdr:graphicFrame macro="">
      <xdr:nvGraphicFramePr>
        <xdr:cNvPr id="23572" name="Chart 1">
          <a:extLst>
            <a:ext uri="{FF2B5EF4-FFF2-40B4-BE49-F238E27FC236}">
              <a16:creationId xmlns:a16="http://schemas.microsoft.com/office/drawing/2014/main" id="{B2A7B587-E003-4989-84EC-97AFA1468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Profiles\HumeR\Personal\Calde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99.09</v>
          </cell>
        </row>
        <row r="8">
          <cell r="B8">
            <v>119.62</v>
          </cell>
        </row>
        <row r="9">
          <cell r="B9">
            <v>132.88</v>
          </cell>
        </row>
        <row r="10">
          <cell r="B10">
            <v>142.91999999999999</v>
          </cell>
        </row>
        <row r="11">
          <cell r="B11">
            <v>151.11000000000001</v>
          </cell>
        </row>
        <row r="12">
          <cell r="B12">
            <v>158.08000000000001</v>
          </cell>
        </row>
        <row r="13">
          <cell r="B13">
            <v>164.17</v>
          </cell>
        </row>
        <row r="14">
          <cell r="B14">
            <v>169.61</v>
          </cell>
        </row>
        <row r="15">
          <cell r="B15">
            <v>174.53</v>
          </cell>
        </row>
        <row r="16">
          <cell r="B16">
            <v>179.04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zoomScale="85" zoomScaleNormal="85" workbookViewId="0">
      <selection activeCell="C14" sqref="C14"/>
    </sheetView>
  </sheetViews>
  <sheetFormatPr defaultColWidth="11.41015625" defaultRowHeight="12.7" x14ac:dyDescent="0.4"/>
  <cols>
    <col min="1" max="1" width="11.1171875" style="1" customWidth="1"/>
    <col min="2" max="2" width="15.29296875" style="1" customWidth="1"/>
    <col min="3" max="3" width="8.5859375" style="1" customWidth="1"/>
    <col min="4" max="4" width="16.29296875" style="1" customWidth="1"/>
    <col min="5" max="5" width="12" style="1" customWidth="1"/>
    <col min="6" max="6" width="8.87890625" style="1" customWidth="1"/>
    <col min="7" max="7" width="9.1171875" style="1" customWidth="1"/>
    <col min="8" max="8" width="8" style="1" customWidth="1"/>
    <col min="9" max="9" width="8.1171875" style="1" customWidth="1"/>
    <col min="10" max="10" width="14" style="1" customWidth="1"/>
    <col min="11" max="13" width="11.41015625" style="1"/>
    <col min="14" max="14" width="11.87890625" style="1" customWidth="1"/>
    <col min="15" max="16384" width="11.41015625" style="1"/>
  </cols>
  <sheetData>
    <row r="1" spans="1:18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3"/>
      <c r="Q1" s="33"/>
    </row>
    <row r="2" spans="1:18" ht="18.75" customHeight="1" x14ac:dyDescent="0.4">
      <c r="A2" s="12"/>
      <c r="B2" s="10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33"/>
      <c r="M2" s="33"/>
      <c r="N2" s="33"/>
      <c r="O2" s="13"/>
      <c r="P2" s="33"/>
      <c r="Q2" s="33"/>
      <c r="R2" s="3"/>
    </row>
    <row r="3" spans="1:18" ht="15" customHeight="1" x14ac:dyDescent="0.4">
      <c r="A3" s="12"/>
      <c r="B3" s="13" t="s">
        <v>45</v>
      </c>
      <c r="C3" s="13"/>
      <c r="D3" s="13"/>
      <c r="E3" s="13"/>
      <c r="F3" s="13"/>
      <c r="G3" s="13"/>
      <c r="H3" s="13"/>
      <c r="I3" s="13"/>
      <c r="J3" s="13"/>
      <c r="K3" s="13"/>
      <c r="L3" s="33"/>
      <c r="M3" s="33"/>
      <c r="N3" s="33"/>
      <c r="O3" s="13"/>
      <c r="P3" s="33"/>
      <c r="Q3" s="33"/>
      <c r="R3" s="3"/>
    </row>
    <row r="4" spans="1:18" ht="15" customHeight="1" x14ac:dyDescent="0.4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33"/>
      <c r="M4" s="33"/>
      <c r="N4" s="33"/>
      <c r="O4" s="13"/>
      <c r="P4" s="33"/>
      <c r="Q4" s="33"/>
      <c r="R4" s="3"/>
    </row>
    <row r="5" spans="1:18" x14ac:dyDescent="0.4">
      <c r="A5" s="14" t="s">
        <v>1</v>
      </c>
      <c r="B5" s="13" t="s">
        <v>35</v>
      </c>
      <c r="C5" s="13"/>
      <c r="D5" s="13"/>
      <c r="E5" s="13"/>
      <c r="F5" s="13"/>
      <c r="G5" s="13"/>
      <c r="H5" s="13"/>
      <c r="I5" s="13"/>
      <c r="J5" s="13"/>
      <c r="K5" s="13"/>
      <c r="L5" s="33"/>
      <c r="M5" s="33"/>
      <c r="N5" s="33"/>
      <c r="O5" s="13"/>
      <c r="P5" s="33"/>
      <c r="Q5" s="33"/>
      <c r="R5" s="3"/>
    </row>
    <row r="6" spans="1:18" ht="12" customHeight="1" x14ac:dyDescent="0.4">
      <c r="A6" s="12"/>
      <c r="B6" s="13" t="s">
        <v>33</v>
      </c>
      <c r="C6" s="13"/>
      <c r="D6" s="13"/>
      <c r="E6" s="13"/>
      <c r="F6" s="13"/>
      <c r="G6" s="13"/>
      <c r="H6" s="13"/>
      <c r="I6" s="13"/>
      <c r="J6" s="13"/>
      <c r="K6" s="13"/>
      <c r="L6" s="33"/>
      <c r="M6" s="33"/>
      <c r="N6" s="33"/>
      <c r="O6" s="13"/>
      <c r="P6" s="33"/>
      <c r="Q6" s="33"/>
      <c r="R6" s="3"/>
    </row>
    <row r="7" spans="1:18" ht="14.7" x14ac:dyDescent="0.55000000000000004">
      <c r="A7" s="12"/>
      <c r="B7" s="29" t="s">
        <v>24</v>
      </c>
      <c r="C7" s="30"/>
      <c r="D7" s="13"/>
      <c r="E7" s="13"/>
      <c r="F7" s="13"/>
      <c r="G7" s="13"/>
      <c r="H7" s="13"/>
      <c r="I7" s="13"/>
      <c r="J7" s="13"/>
      <c r="K7" s="13"/>
      <c r="L7" s="33"/>
      <c r="M7" s="33"/>
      <c r="N7" s="33"/>
      <c r="O7" s="13"/>
      <c r="P7" s="33"/>
      <c r="Q7" s="33"/>
      <c r="R7" s="3"/>
    </row>
    <row r="8" spans="1:18" x14ac:dyDescent="0.4">
      <c r="A8" s="12"/>
      <c r="B8" s="13" t="s">
        <v>2</v>
      </c>
      <c r="C8" s="13"/>
      <c r="D8" s="13"/>
      <c r="E8" s="13"/>
      <c r="F8" s="13"/>
      <c r="G8" s="13" t="s">
        <v>3</v>
      </c>
      <c r="H8" s="13"/>
      <c r="I8" s="13"/>
      <c r="J8" s="13"/>
      <c r="K8" s="13"/>
      <c r="L8" s="33"/>
      <c r="M8" s="33"/>
      <c r="N8" s="33"/>
      <c r="O8" s="13"/>
      <c r="P8" s="33"/>
      <c r="Q8" s="33"/>
      <c r="R8" s="3"/>
    </row>
    <row r="9" spans="1:18" x14ac:dyDescent="0.4">
      <c r="A9" s="12"/>
      <c r="B9" s="13" t="s">
        <v>30</v>
      </c>
      <c r="C9" s="13"/>
      <c r="D9" s="13"/>
      <c r="E9" s="13"/>
      <c r="F9" s="13"/>
      <c r="G9" s="64">
        <v>0.35</v>
      </c>
      <c r="H9" s="13" t="s">
        <v>58</v>
      </c>
      <c r="I9" s="13"/>
      <c r="J9" s="13"/>
      <c r="K9" s="13"/>
      <c r="L9" s="33"/>
      <c r="M9" s="33"/>
      <c r="N9" s="33"/>
      <c r="O9" s="13"/>
      <c r="P9" s="33"/>
      <c r="Q9" s="33"/>
      <c r="R9" s="3"/>
    </row>
    <row r="10" spans="1:18" x14ac:dyDescent="0.4">
      <c r="A10" s="12"/>
      <c r="B10" s="13" t="s">
        <v>19</v>
      </c>
      <c r="C10" s="13"/>
      <c r="D10" s="13"/>
      <c r="E10" s="13"/>
      <c r="F10" s="13"/>
      <c r="G10" s="5">
        <v>1</v>
      </c>
      <c r="H10" s="13" t="s">
        <v>29</v>
      </c>
      <c r="I10" s="13"/>
      <c r="J10" s="13"/>
      <c r="K10" s="13"/>
      <c r="L10" s="33"/>
      <c r="M10" s="33"/>
      <c r="N10" s="33"/>
      <c r="O10" s="13"/>
      <c r="P10" s="33"/>
      <c r="Q10" s="33"/>
      <c r="R10" s="3"/>
    </row>
    <row r="11" spans="1:18" x14ac:dyDescent="0.4">
      <c r="A11" s="12"/>
      <c r="B11" s="13" t="s">
        <v>17</v>
      </c>
      <c r="C11" s="13"/>
      <c r="D11" s="13"/>
      <c r="E11" s="13"/>
      <c r="F11" s="13"/>
      <c r="G11" s="5">
        <v>22</v>
      </c>
      <c r="H11" s="13" t="s">
        <v>4</v>
      </c>
      <c r="I11" s="13"/>
      <c r="J11" s="13"/>
      <c r="K11" s="13"/>
      <c r="L11" s="33"/>
      <c r="M11" s="33"/>
      <c r="N11" s="33"/>
      <c r="O11" s="13"/>
      <c r="P11" s="33"/>
      <c r="Q11" s="33"/>
      <c r="R11" s="3"/>
    </row>
    <row r="12" spans="1:18" x14ac:dyDescent="0.4">
      <c r="A12" s="12"/>
      <c r="B12" s="13" t="s">
        <v>18</v>
      </c>
      <c r="C12" s="13"/>
      <c r="D12" s="13"/>
      <c r="E12" s="13"/>
      <c r="F12" s="13"/>
      <c r="G12" s="6">
        <v>82</v>
      </c>
      <c r="H12" s="13" t="s">
        <v>4</v>
      </c>
      <c r="I12" s="13"/>
      <c r="J12" s="13"/>
      <c r="K12" s="13"/>
      <c r="L12" s="33"/>
      <c r="M12" s="33"/>
      <c r="N12" s="33"/>
      <c r="O12" s="13"/>
      <c r="P12" s="33"/>
      <c r="Q12" s="33"/>
      <c r="R12" s="3"/>
    </row>
    <row r="13" spans="1:18" x14ac:dyDescent="0.4">
      <c r="A13" s="12"/>
      <c r="B13" s="15" t="s">
        <v>16</v>
      </c>
      <c r="C13" s="39">
        <f>G9 * G10 * 2200*(( G12*9/5+32)-(G11*9/5+32) )</f>
        <v>83160</v>
      </c>
      <c r="D13" s="13" t="s">
        <v>38</v>
      </c>
      <c r="E13" s="13"/>
      <c r="F13" s="13"/>
      <c r="G13" s="13"/>
      <c r="H13" s="13"/>
      <c r="I13" s="13"/>
      <c r="J13" s="13"/>
      <c r="K13" s="13"/>
      <c r="L13" s="33"/>
      <c r="M13" s="33"/>
      <c r="N13" s="33"/>
      <c r="O13" s="13"/>
      <c r="P13" s="33"/>
      <c r="Q13" s="33"/>
      <c r="R13" s="3"/>
    </row>
    <row r="14" spans="1:18" x14ac:dyDescent="0.4">
      <c r="A14" s="12"/>
      <c r="B14" s="15"/>
      <c r="C14" s="16"/>
      <c r="D14" s="13"/>
      <c r="E14" s="13"/>
      <c r="F14" s="13"/>
      <c r="G14" s="13"/>
      <c r="H14" s="13"/>
      <c r="I14" s="13"/>
      <c r="J14" s="13"/>
      <c r="K14" s="13"/>
      <c r="L14" s="33"/>
      <c r="M14" s="33"/>
      <c r="N14" s="33"/>
      <c r="O14" s="13"/>
      <c r="P14" s="33"/>
      <c r="Q14" s="33"/>
      <c r="R14" s="3"/>
    </row>
    <row r="15" spans="1:18" x14ac:dyDescent="0.4">
      <c r="A15" s="14" t="s">
        <v>5</v>
      </c>
      <c r="B15" s="17" t="s">
        <v>36</v>
      </c>
      <c r="C15" s="16"/>
      <c r="D15" s="13"/>
      <c r="E15" s="13"/>
      <c r="F15" s="13"/>
      <c r="G15" s="13"/>
      <c r="H15" s="13"/>
      <c r="I15" s="13"/>
      <c r="J15" s="13"/>
      <c r="K15" s="13"/>
      <c r="L15" s="33"/>
      <c r="M15" s="33"/>
      <c r="N15" s="33"/>
      <c r="O15" s="13"/>
      <c r="P15" s="33"/>
      <c r="Q15" s="33"/>
      <c r="R15" s="3"/>
    </row>
    <row r="16" spans="1:18" ht="15" customHeight="1" x14ac:dyDescent="0.4">
      <c r="A16" s="12"/>
      <c r="B16" s="29" t="s">
        <v>42</v>
      </c>
      <c r="C16" s="31"/>
      <c r="D16" s="30"/>
      <c r="E16" s="13"/>
      <c r="F16" s="18"/>
      <c r="G16" s="18"/>
      <c r="H16" s="18"/>
      <c r="I16" s="18"/>
      <c r="J16" s="13"/>
      <c r="K16" s="13"/>
      <c r="L16" s="33"/>
      <c r="M16" s="33"/>
      <c r="N16" s="33"/>
      <c r="O16" s="13"/>
      <c r="P16" s="33"/>
      <c r="Q16" s="33"/>
      <c r="R16" s="3"/>
    </row>
    <row r="17" spans="1:18" x14ac:dyDescent="0.4">
      <c r="A17" s="12"/>
      <c r="B17" s="13"/>
      <c r="C17" s="13"/>
      <c r="D17" s="13"/>
      <c r="E17" s="13"/>
      <c r="F17" s="9" t="s">
        <v>26</v>
      </c>
      <c r="G17" s="28">
        <v>2</v>
      </c>
      <c r="H17" s="20" t="s">
        <v>27</v>
      </c>
      <c r="I17" s="11"/>
      <c r="J17" s="13"/>
      <c r="K17" s="13"/>
      <c r="L17" s="33"/>
      <c r="M17" s="33"/>
      <c r="N17" s="33"/>
      <c r="O17" s="13"/>
      <c r="P17" s="33"/>
      <c r="Q17" s="33"/>
      <c r="R17" s="3"/>
    </row>
    <row r="18" spans="1:18" x14ac:dyDescent="0.4">
      <c r="A18" s="12"/>
      <c r="B18" s="13"/>
      <c r="C18" s="13"/>
      <c r="D18" s="13"/>
      <c r="E18" s="13"/>
      <c r="F18" s="19" t="s">
        <v>22</v>
      </c>
      <c r="G18" s="18" t="s">
        <v>23</v>
      </c>
      <c r="H18" s="21" t="s">
        <v>9</v>
      </c>
      <c r="I18" s="22" t="s">
        <v>34</v>
      </c>
      <c r="J18" s="13"/>
      <c r="K18" s="13"/>
      <c r="L18" s="33"/>
      <c r="M18" s="33"/>
      <c r="N18" s="33"/>
      <c r="O18" s="13"/>
      <c r="P18" s="33"/>
      <c r="Q18" s="33"/>
      <c r="R18" s="3"/>
    </row>
    <row r="19" spans="1:18" x14ac:dyDescent="0.4">
      <c r="A19" s="12"/>
      <c r="B19" s="13" t="s">
        <v>39</v>
      </c>
      <c r="C19" s="13"/>
      <c r="D19" s="13"/>
      <c r="E19" s="23" t="s">
        <v>10</v>
      </c>
      <c r="F19" s="8">
        <v>216</v>
      </c>
      <c r="G19" s="7">
        <v>947.5</v>
      </c>
      <c r="H19" s="61">
        <v>0.9</v>
      </c>
      <c r="I19" s="37">
        <f>(F19+G19)*H19-158</f>
        <v>889.15000000000009</v>
      </c>
      <c r="J19" s="13"/>
      <c r="K19" s="13"/>
      <c r="L19" s="33"/>
      <c r="M19" s="33"/>
      <c r="N19" s="33"/>
      <c r="O19" s="13"/>
      <c r="P19" s="33"/>
      <c r="Q19" s="33"/>
      <c r="R19" s="3"/>
    </row>
    <row r="20" spans="1:18" x14ac:dyDescent="0.4">
      <c r="A20" s="14" t="s">
        <v>20</v>
      </c>
      <c r="B20" s="13" t="s">
        <v>40</v>
      </c>
      <c r="C20" s="13"/>
      <c r="D20" s="13"/>
      <c r="E20" s="23" t="s">
        <v>11</v>
      </c>
      <c r="F20" s="59">
        <f>VLOOKUP($G$17,'Tabla vapor'!$A$4:$E$19,3,FALSE)</f>
        <v>119.87</v>
      </c>
      <c r="G20" s="60">
        <f>VLOOKUP($G$17,'Tabla vapor'!$A$4:$E$19,4,FALSE)</f>
        <v>525.9</v>
      </c>
      <c r="H20" s="12"/>
      <c r="I20" s="38">
        <f>(F20+G20)*H19-87</f>
        <v>494.19299999999998</v>
      </c>
      <c r="J20" s="13"/>
      <c r="K20" s="13"/>
      <c r="L20" s="33"/>
      <c r="M20" s="33"/>
      <c r="N20" s="33"/>
      <c r="O20" s="13"/>
      <c r="P20" s="33"/>
      <c r="Q20" s="33"/>
      <c r="R20" s="3"/>
    </row>
    <row r="21" spans="1:18" x14ac:dyDescent="0.4">
      <c r="A21" s="14"/>
      <c r="B21" s="13"/>
      <c r="C21" s="13"/>
      <c r="D21" s="13"/>
      <c r="E21" s="23"/>
      <c r="F21" s="26"/>
      <c r="G21" s="26"/>
      <c r="H21" s="13"/>
      <c r="I21" s="27"/>
      <c r="J21" s="13"/>
      <c r="K21" s="13"/>
      <c r="L21" s="33"/>
      <c r="M21" s="33"/>
      <c r="N21" s="33"/>
      <c r="O21" s="13"/>
      <c r="P21" s="33"/>
      <c r="Q21" s="33"/>
      <c r="R21" s="3"/>
    </row>
    <row r="22" spans="1:18" x14ac:dyDescent="0.4">
      <c r="A22" s="14" t="s">
        <v>6</v>
      </c>
      <c r="B22" s="13" t="s">
        <v>37</v>
      </c>
      <c r="C22" s="13"/>
      <c r="D22" s="13"/>
      <c r="E22" s="23"/>
      <c r="F22" s="26"/>
      <c r="G22" s="26"/>
      <c r="H22" s="13"/>
      <c r="I22" s="27"/>
      <c r="J22" s="13"/>
      <c r="K22" s="13"/>
      <c r="L22" s="33"/>
      <c r="M22" s="33"/>
      <c r="N22" s="33"/>
      <c r="O22" s="13"/>
      <c r="P22" s="33"/>
      <c r="Q22" s="33"/>
      <c r="R22" s="3"/>
    </row>
    <row r="23" spans="1:18" ht="16.5" customHeight="1" x14ac:dyDescent="0.4">
      <c r="A23" s="12"/>
      <c r="B23" s="29" t="s">
        <v>41</v>
      </c>
      <c r="C23" s="32"/>
      <c r="D23" s="30"/>
      <c r="E23" s="14"/>
      <c r="F23" s="13"/>
      <c r="G23" s="13"/>
      <c r="H23" s="13"/>
      <c r="I23" s="24"/>
      <c r="J23" s="13"/>
      <c r="K23" s="13"/>
      <c r="L23" s="33"/>
      <c r="M23" s="33"/>
      <c r="N23" s="33"/>
      <c r="O23" s="13"/>
      <c r="P23" s="33"/>
      <c r="Q23" s="33"/>
      <c r="R23" s="3"/>
    </row>
    <row r="24" spans="1:18" x14ac:dyDescent="0.4">
      <c r="A24" s="12"/>
      <c r="B24" s="13" t="s">
        <v>43</v>
      </c>
      <c r="C24" s="40">
        <f>C13/I19</f>
        <v>93.527526289152547</v>
      </c>
      <c r="D24" s="13"/>
      <c r="E24" s="13" t="s">
        <v>44</v>
      </c>
      <c r="F24" s="41">
        <f>C24/2.2</f>
        <v>42.51251194961479</v>
      </c>
      <c r="G24" s="13"/>
      <c r="H24" s="13"/>
      <c r="I24" s="13"/>
      <c r="J24" s="13"/>
      <c r="K24" s="13"/>
      <c r="L24" s="33"/>
      <c r="M24" s="33"/>
      <c r="N24" s="33"/>
      <c r="O24" s="13"/>
      <c r="P24" s="33"/>
      <c r="Q24" s="33"/>
      <c r="R24" s="3"/>
    </row>
    <row r="25" spans="1:18" x14ac:dyDescent="0.4">
      <c r="A25" s="12"/>
      <c r="B25" s="13"/>
      <c r="C25" s="24"/>
      <c r="D25" s="13"/>
      <c r="E25" s="13"/>
      <c r="F25" s="13"/>
      <c r="G25" s="13"/>
      <c r="H25" s="13"/>
      <c r="I25" s="13"/>
      <c r="J25" s="13"/>
      <c r="K25" s="13"/>
      <c r="L25" s="33"/>
      <c r="M25" s="33"/>
      <c r="N25" s="33"/>
      <c r="O25" s="13"/>
      <c r="P25" s="33"/>
      <c r="Q25" s="33"/>
      <c r="R25" s="3"/>
    </row>
    <row r="26" spans="1:18" x14ac:dyDescent="0.4">
      <c r="A26" s="12"/>
      <c r="B26" s="17" t="s">
        <v>12</v>
      </c>
      <c r="C26" s="39">
        <f>C13/2.2/I19/G10</f>
        <v>42.512511949614797</v>
      </c>
      <c r="D26" s="13" t="s">
        <v>14</v>
      </c>
      <c r="E26" s="13"/>
      <c r="F26" s="13"/>
      <c r="G26" s="62">
        <f>C26/10</f>
        <v>4.2512511949614797</v>
      </c>
      <c r="H26" s="10" t="s">
        <v>7</v>
      </c>
      <c r="I26" s="13"/>
      <c r="J26" s="13"/>
      <c r="K26" s="13"/>
      <c r="L26" s="33"/>
      <c r="M26" s="33"/>
      <c r="N26" s="33"/>
      <c r="O26" s="13"/>
      <c r="P26" s="33"/>
      <c r="Q26" s="33"/>
      <c r="R26" s="3"/>
    </row>
    <row r="27" spans="1:18" x14ac:dyDescent="0.4">
      <c r="A27" s="12"/>
      <c r="B27" s="17" t="s">
        <v>13</v>
      </c>
      <c r="C27" s="39">
        <f>C13*0.252/G10/I20</f>
        <v>42.405133217184378</v>
      </c>
      <c r="D27" s="13" t="s">
        <v>15</v>
      </c>
      <c r="E27" s="13"/>
      <c r="F27" s="13"/>
      <c r="G27" s="62">
        <f>C27/10</f>
        <v>4.2405133217184376</v>
      </c>
      <c r="H27" s="10" t="s">
        <v>7</v>
      </c>
      <c r="I27" s="13"/>
      <c r="J27" s="13"/>
      <c r="K27" s="13"/>
      <c r="L27" s="33"/>
      <c r="M27" s="33"/>
      <c r="N27" s="33"/>
      <c r="O27" s="13"/>
      <c r="P27" s="33"/>
      <c r="Q27" s="33"/>
      <c r="R27" s="3"/>
    </row>
    <row r="28" spans="1:18" x14ac:dyDescent="0.4">
      <c r="A28" s="12"/>
      <c r="B28" s="17"/>
      <c r="C28" s="16"/>
      <c r="D28" s="13"/>
      <c r="E28" s="13"/>
      <c r="F28" s="13"/>
      <c r="G28" s="24"/>
      <c r="H28" s="13"/>
      <c r="I28" s="13"/>
      <c r="J28" s="13"/>
      <c r="K28" s="13"/>
      <c r="L28" s="33"/>
      <c r="M28" s="33"/>
      <c r="N28" s="33"/>
      <c r="O28" s="13"/>
      <c r="P28" s="33"/>
      <c r="Q28" s="33"/>
      <c r="R28" s="3"/>
    </row>
    <row r="29" spans="1:18" x14ac:dyDescent="0.4">
      <c r="A29" s="25" t="s">
        <v>8</v>
      </c>
      <c r="B29" s="13" t="s">
        <v>25</v>
      </c>
      <c r="C29" s="13"/>
      <c r="D29" s="13"/>
      <c r="E29" s="13"/>
      <c r="F29" s="13"/>
      <c r="G29" s="13"/>
      <c r="H29" s="13"/>
      <c r="I29" s="24"/>
      <c r="J29" s="13"/>
      <c r="K29" s="13"/>
      <c r="L29" s="33"/>
      <c r="M29" s="33"/>
      <c r="N29" s="33"/>
      <c r="O29" s="13"/>
      <c r="P29" s="33"/>
      <c r="Q29" s="33"/>
      <c r="R29" s="3"/>
    </row>
    <row r="30" spans="1:18" x14ac:dyDescent="0.4">
      <c r="A30" s="25"/>
      <c r="B30" s="13"/>
      <c r="C30" s="13"/>
      <c r="D30" s="13"/>
      <c r="E30" s="13"/>
      <c r="F30" s="13"/>
      <c r="G30" s="13"/>
      <c r="H30" s="13"/>
      <c r="I30" s="24"/>
      <c r="J30" s="13"/>
      <c r="K30" s="13"/>
      <c r="L30" s="33"/>
      <c r="M30" s="33"/>
      <c r="N30" s="33"/>
      <c r="O30" s="13"/>
      <c r="P30" s="33"/>
      <c r="Q30" s="33"/>
      <c r="R30" s="3"/>
    </row>
    <row r="31" spans="1:18" x14ac:dyDescent="0.4">
      <c r="A31" s="12"/>
      <c r="B31" s="13"/>
      <c r="C31" s="13" t="s">
        <v>31</v>
      </c>
      <c r="D31" s="34">
        <v>12</v>
      </c>
      <c r="E31" s="41">
        <f>+G26</f>
        <v>4.2512511949614797</v>
      </c>
      <c r="F31" s="63"/>
      <c r="G31" s="62">
        <f>D31+G26</f>
        <v>16.25125119496148</v>
      </c>
      <c r="H31" s="10" t="s">
        <v>7</v>
      </c>
      <c r="I31" s="13"/>
      <c r="J31" s="13"/>
      <c r="K31" s="13"/>
      <c r="L31" s="33"/>
      <c r="M31" s="33"/>
      <c r="N31" s="33"/>
      <c r="O31" s="13"/>
      <c r="P31" s="33"/>
      <c r="Q31" s="33"/>
      <c r="R31" s="3"/>
    </row>
    <row r="32" spans="1:18" x14ac:dyDescent="0.4">
      <c r="A32" s="12"/>
      <c r="B32" s="13"/>
      <c r="C32" s="13"/>
      <c r="D32" s="35">
        <v>12</v>
      </c>
      <c r="E32" s="41">
        <f>+G27</f>
        <v>4.2405133217184376</v>
      </c>
      <c r="F32" s="63"/>
      <c r="G32" s="62">
        <f>D32+G27</f>
        <v>16.240513321718439</v>
      </c>
      <c r="H32" s="10" t="s">
        <v>7</v>
      </c>
      <c r="I32" s="13"/>
      <c r="J32" s="13"/>
      <c r="K32" s="13"/>
      <c r="L32" s="33"/>
      <c r="M32" s="33"/>
      <c r="N32" s="33"/>
      <c r="O32" s="13"/>
      <c r="P32" s="33"/>
      <c r="Q32" s="33"/>
      <c r="R32" s="3"/>
    </row>
    <row r="33" spans="1:18" ht="12.75" customHeight="1" x14ac:dyDescent="0.4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36"/>
      <c r="R33" s="3"/>
    </row>
    <row r="34" spans="1:18" x14ac:dyDescent="0.4">
      <c r="A34" s="1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8" x14ac:dyDescent="0.4">
      <c r="A35" s="2"/>
      <c r="B35" s="2" t="s">
        <v>32</v>
      </c>
      <c r="C35" s="2"/>
      <c r="D35" s="2"/>
      <c r="E35" s="2" t="s">
        <v>28</v>
      </c>
      <c r="F35" s="2"/>
      <c r="G35" s="2"/>
      <c r="H35" s="2"/>
      <c r="I35" s="2"/>
    </row>
    <row r="36" spans="1:18" x14ac:dyDescent="0.4">
      <c r="A36" s="4" t="s">
        <v>20</v>
      </c>
      <c r="B36" s="2" t="s">
        <v>21</v>
      </c>
      <c r="C36" s="2"/>
      <c r="D36" s="2"/>
      <c r="E36" s="2"/>
      <c r="F36" s="2"/>
      <c r="G36" s="2"/>
      <c r="H36" s="2"/>
      <c r="I36" s="2"/>
    </row>
  </sheetData>
  <customSheetViews>
    <customSheetView guid="{BFA87D80-D4D5-11D4-A5C8-86778C30C737}" showPageBreaks="1" showRuler="0">
      <pageMargins left="0.75" right="0.75" top="0.78740157480314965" bottom="1" header="0" footer="0"/>
      <pageSetup orientation="portrait" horizontalDpi="180" verticalDpi="180" copies="0" r:id="rId1"/>
      <headerFooter alignWithMargins="0"/>
    </customSheetView>
    <customSheetView guid="{DCD58F90-2633-11D6-81F1-00A00C129E71}" showRuler="0" topLeftCell="A2">
      <selection activeCell="G8" sqref="G8"/>
      <pageMargins left="0.75" right="0.75" top="0.78740157480314965" bottom="1" header="0" footer="0"/>
      <pageSetup orientation="portrait" horizontalDpi="180" verticalDpi="180" copies="0" r:id="rId2"/>
      <headerFooter alignWithMargins="0"/>
    </customSheetView>
  </customSheetViews>
  <phoneticPr fontId="0" type="noConversion"/>
  <pageMargins left="0.75" right="0.75" top="0.78740157480314965" bottom="1" header="0" footer="0"/>
  <pageSetup scale="87" orientation="portrait" horizontalDpi="180" verticalDpi="18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D26" sqref="D26"/>
    </sheetView>
  </sheetViews>
  <sheetFormatPr defaultColWidth="10.8203125" defaultRowHeight="12.7" x14ac:dyDescent="0.4"/>
  <cols>
    <col min="1" max="1" width="10.1171875" customWidth="1"/>
    <col min="2" max="2" width="10.8203125" customWidth="1"/>
    <col min="3" max="3" width="14.1171875" customWidth="1"/>
    <col min="4" max="4" width="15.1171875" customWidth="1"/>
  </cols>
  <sheetData>
    <row r="1" spans="1:5" x14ac:dyDescent="0.4">
      <c r="A1" s="42" t="s">
        <v>46</v>
      </c>
    </row>
    <row r="2" spans="1:5" ht="13" thickBot="1" x14ac:dyDescent="0.45"/>
    <row r="3" spans="1:5" x14ac:dyDescent="0.4">
      <c r="A3" s="43" t="s">
        <v>47</v>
      </c>
      <c r="B3" s="44" t="s">
        <v>48</v>
      </c>
      <c r="C3" s="44" t="s">
        <v>49</v>
      </c>
      <c r="D3" s="44" t="s">
        <v>50</v>
      </c>
      <c r="E3" s="45" t="s">
        <v>51</v>
      </c>
    </row>
    <row r="4" spans="1:5" ht="13" thickBot="1" x14ac:dyDescent="0.45">
      <c r="A4" s="46" t="s">
        <v>52</v>
      </c>
      <c r="B4" s="47" t="s">
        <v>53</v>
      </c>
      <c r="C4" s="48" t="s">
        <v>54</v>
      </c>
      <c r="D4" s="47" t="s">
        <v>55</v>
      </c>
      <c r="E4" s="49" t="s">
        <v>56</v>
      </c>
    </row>
    <row r="5" spans="1:5" x14ac:dyDescent="0.4">
      <c r="A5" s="50">
        <v>0.1</v>
      </c>
      <c r="B5" s="51">
        <v>45.4</v>
      </c>
      <c r="C5" s="51">
        <v>45.41</v>
      </c>
      <c r="D5" s="51">
        <v>571.6</v>
      </c>
      <c r="E5" s="52">
        <f t="shared" ref="E5:E19" si="0">SUM(C5:D5)</f>
        <v>617.01</v>
      </c>
    </row>
    <row r="6" spans="1:5" x14ac:dyDescent="0.4">
      <c r="A6" s="53">
        <v>0.5</v>
      </c>
      <c r="B6" s="54">
        <v>80.86</v>
      </c>
      <c r="C6" s="54">
        <v>80.81</v>
      </c>
      <c r="D6" s="54">
        <v>550.79999999999995</v>
      </c>
      <c r="E6" s="55">
        <f t="shared" si="0"/>
        <v>631.6099999999999</v>
      </c>
    </row>
    <row r="7" spans="1:5" x14ac:dyDescent="0.4">
      <c r="A7" s="53">
        <v>1</v>
      </c>
      <c r="B7" s="54">
        <v>99.09</v>
      </c>
      <c r="C7" s="54">
        <v>99.12</v>
      </c>
      <c r="D7" s="54">
        <v>539.4</v>
      </c>
      <c r="E7" s="55">
        <f t="shared" si="0"/>
        <v>638.52</v>
      </c>
    </row>
    <row r="8" spans="1:5" x14ac:dyDescent="0.4">
      <c r="A8" s="53">
        <v>2</v>
      </c>
      <c r="B8" s="54">
        <v>119.62</v>
      </c>
      <c r="C8" s="54">
        <v>119.87</v>
      </c>
      <c r="D8" s="54">
        <v>525.9</v>
      </c>
      <c r="E8" s="55">
        <f t="shared" si="0"/>
        <v>645.77</v>
      </c>
    </row>
    <row r="9" spans="1:5" x14ac:dyDescent="0.4">
      <c r="A9" s="53">
        <v>3</v>
      </c>
      <c r="B9" s="54">
        <v>132.88</v>
      </c>
      <c r="C9" s="54">
        <v>133.4</v>
      </c>
      <c r="D9" s="54">
        <v>516.9</v>
      </c>
      <c r="E9" s="55">
        <f t="shared" si="0"/>
        <v>650.29999999999995</v>
      </c>
    </row>
    <row r="10" spans="1:5" x14ac:dyDescent="0.4">
      <c r="A10" s="53">
        <v>4</v>
      </c>
      <c r="B10" s="54">
        <v>142.91999999999999</v>
      </c>
      <c r="C10" s="54">
        <v>143.6</v>
      </c>
      <c r="D10" s="54">
        <v>509.8</v>
      </c>
      <c r="E10" s="55">
        <f t="shared" si="0"/>
        <v>653.4</v>
      </c>
    </row>
    <row r="11" spans="1:5" x14ac:dyDescent="0.4">
      <c r="A11" s="53">
        <v>5</v>
      </c>
      <c r="B11" s="54">
        <v>151.11000000000001</v>
      </c>
      <c r="C11" s="54">
        <v>152.1</v>
      </c>
      <c r="D11" s="54">
        <v>503.7</v>
      </c>
      <c r="E11" s="55">
        <f t="shared" si="0"/>
        <v>655.8</v>
      </c>
    </row>
    <row r="12" spans="1:5" x14ac:dyDescent="0.4">
      <c r="A12" s="53">
        <v>6</v>
      </c>
      <c r="B12" s="54">
        <v>158.08000000000001</v>
      </c>
      <c r="C12" s="54">
        <v>159.30000000000001</v>
      </c>
      <c r="D12" s="54">
        <v>498.5</v>
      </c>
      <c r="E12" s="55">
        <f t="shared" si="0"/>
        <v>657.8</v>
      </c>
    </row>
    <row r="13" spans="1:5" x14ac:dyDescent="0.4">
      <c r="A13" s="53">
        <v>7</v>
      </c>
      <c r="B13" s="54">
        <v>164.17</v>
      </c>
      <c r="C13" s="54">
        <v>165.6</v>
      </c>
      <c r="D13" s="54">
        <v>493.8</v>
      </c>
      <c r="E13" s="55">
        <f t="shared" si="0"/>
        <v>659.4</v>
      </c>
    </row>
    <row r="14" spans="1:5" x14ac:dyDescent="0.4">
      <c r="A14" s="53">
        <v>8</v>
      </c>
      <c r="B14" s="54">
        <v>169.61</v>
      </c>
      <c r="C14" s="54">
        <v>171.3</v>
      </c>
      <c r="D14" s="54">
        <v>489.5</v>
      </c>
      <c r="E14" s="55">
        <f t="shared" si="0"/>
        <v>660.8</v>
      </c>
    </row>
    <row r="15" spans="1:5" x14ac:dyDescent="0.4">
      <c r="A15" s="53">
        <v>9</v>
      </c>
      <c r="B15" s="54">
        <v>174.53</v>
      </c>
      <c r="C15" s="54">
        <v>176.4</v>
      </c>
      <c r="D15" s="54">
        <v>485.6</v>
      </c>
      <c r="E15" s="55">
        <f t="shared" si="0"/>
        <v>662</v>
      </c>
    </row>
    <row r="16" spans="1:5" x14ac:dyDescent="0.4">
      <c r="A16" s="53">
        <v>10</v>
      </c>
      <c r="B16" s="54">
        <v>179.04</v>
      </c>
      <c r="C16" s="54">
        <v>181.2</v>
      </c>
      <c r="D16" s="54">
        <v>481.8</v>
      </c>
      <c r="E16" s="55">
        <f t="shared" si="0"/>
        <v>663</v>
      </c>
    </row>
    <row r="17" spans="1:5" x14ac:dyDescent="0.4">
      <c r="A17" s="53">
        <v>15</v>
      </c>
      <c r="B17" s="54">
        <v>197.36</v>
      </c>
      <c r="C17" s="54">
        <v>200.6</v>
      </c>
      <c r="D17" s="54">
        <v>466</v>
      </c>
      <c r="E17" s="55">
        <f t="shared" si="0"/>
        <v>666.6</v>
      </c>
    </row>
    <row r="18" spans="1:5" x14ac:dyDescent="0.4">
      <c r="A18" s="53">
        <v>20</v>
      </c>
      <c r="B18" s="54">
        <v>211.38</v>
      </c>
      <c r="C18" s="54">
        <v>215.8</v>
      </c>
      <c r="D18" s="54">
        <v>452.7</v>
      </c>
      <c r="E18" s="55">
        <f t="shared" si="0"/>
        <v>668.5</v>
      </c>
    </row>
    <row r="19" spans="1:5" ht="13" thickBot="1" x14ac:dyDescent="0.45">
      <c r="A19" s="56">
        <v>25</v>
      </c>
      <c r="B19" s="57">
        <v>222.9</v>
      </c>
      <c r="C19" s="57">
        <v>228.5</v>
      </c>
      <c r="D19" s="57">
        <v>440.9</v>
      </c>
      <c r="E19" s="58">
        <f t="shared" si="0"/>
        <v>669.4</v>
      </c>
    </row>
    <row r="21" spans="1:5" x14ac:dyDescent="0.4">
      <c r="E21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Vapor1</vt:lpstr>
      <vt:lpstr>Tabla vapor</vt:lpstr>
    </vt:vector>
  </TitlesOfParts>
  <Company>Laboratorio Scope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Hume</dc:creator>
  <cp:lastModifiedBy>Ricardo HUME</cp:lastModifiedBy>
  <cp:lastPrinted>2002-07-22T13:01:17Z</cp:lastPrinted>
  <dcterms:created xsi:type="dcterms:W3CDTF">2000-12-18T12:48:57Z</dcterms:created>
  <dcterms:modified xsi:type="dcterms:W3CDTF">2019-08-28T21:27:41Z</dcterms:modified>
</cp:coreProperties>
</file>