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ZZ\CALCULOS EN NUTRICIÓN\"/>
    </mc:Choice>
  </mc:AlternateContent>
  <xr:revisionPtr revIDLastSave="0" documentId="13_ncr:1_{3B72B373-EE49-4C03-8886-2B7EF1F4F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STO RELATIVO INGREDIEN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N7" i="3"/>
  <c r="F7" i="3"/>
  <c r="E24" i="3" l="1"/>
  <c r="D27" i="3" s="1"/>
  <c r="D28" i="3" l="1"/>
  <c r="D34" i="3" s="1"/>
  <c r="C36" i="3" s="1"/>
  <c r="K14" i="3" s="1"/>
  <c r="C39" i="3" l="1"/>
  <c r="K13" i="3" s="1"/>
  <c r="K15" i="3"/>
  <c r="K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Tecnicompu</author>
  </authors>
  <commentList>
    <comment ref="K15" authorId="0" shapeId="0" xr:uid="{022E5837-6931-437C-922D-D01F533884B6}">
      <text>
        <r>
          <rPr>
            <b/>
            <sz val="8"/>
            <color indexed="81"/>
            <rFont val="Tahoma"/>
            <family val="2"/>
          </rPr>
          <t>Valor relativo con respecto a los valores de X y Y de una materia prima en oferta, para determinar la compra.</t>
        </r>
      </text>
    </comment>
    <comment ref="B17" authorId="0" shapeId="0" xr:uid="{34D0CF41-B013-498C-88CA-E3DDD970F06D}">
      <text>
        <r>
          <rPr>
            <b/>
            <sz val="8"/>
            <color indexed="81"/>
            <rFont val="Tahoma"/>
            <family val="2"/>
          </rPr>
          <t>Despejando X como incógnita.</t>
        </r>
      </text>
    </comment>
    <comment ref="B21" authorId="0" shapeId="0" xr:uid="{5596623C-902E-492A-B7DB-8DF338DBEE16}">
      <text>
        <r>
          <rPr>
            <b/>
            <sz val="8"/>
            <color indexed="81"/>
            <rFont val="Tahoma"/>
            <family val="2"/>
          </rPr>
          <t>Reemplazando x en la ecuación de y, para encontrar el valor de Y.</t>
        </r>
      </text>
    </comment>
    <comment ref="C38" authorId="0" shapeId="0" xr:uid="{6B1B4F88-E826-439F-895B-8C6BA75F836F}">
      <text>
        <r>
          <rPr>
            <b/>
            <sz val="8"/>
            <color indexed="81"/>
            <rFont val="Tahoma"/>
            <family val="2"/>
          </rPr>
          <t>En la ecuación a, se reemplaza el valor de y encontrado, para tener como resultado el valor de X.</t>
        </r>
      </text>
    </comment>
  </commentList>
</comments>
</file>

<file path=xl/sharedStrings.xml><?xml version="1.0" encoding="utf-8"?>
<sst xmlns="http://schemas.openxmlformats.org/spreadsheetml/2006/main" count="80" uniqueCount="53">
  <si>
    <t>MAIZ AMARILLO</t>
  </si>
  <si>
    <t>E. Metaboliz.</t>
  </si>
  <si>
    <t>PASTA DE SOYA</t>
  </si>
  <si>
    <t>Proteina C.</t>
  </si>
  <si>
    <t>Unidad</t>
  </si>
  <si>
    <t>%</t>
  </si>
  <si>
    <t>Kcal/kg</t>
  </si>
  <si>
    <t>Valores:</t>
  </si>
  <si>
    <t>X</t>
  </si>
  <si>
    <t>Y</t>
  </si>
  <si>
    <t>Precio/ton.</t>
  </si>
  <si>
    <t>Transposición de T</t>
  </si>
  <si>
    <t>Reemplazando x</t>
  </si>
  <si>
    <t>Maíz amarillo</t>
  </si>
  <si>
    <t>Pasta de soya</t>
  </si>
  <si>
    <t>Valor de Y</t>
  </si>
  <si>
    <t>Valor de X</t>
  </si>
  <si>
    <t>Costo de 1000 kcal EM.</t>
  </si>
  <si>
    <t>Estas ecuaciones proporcionan el costo relativo de la proteína y energía del maíz y</t>
  </si>
  <si>
    <t>la pasta de soya, los cuales permiten estimar el valor económico potencial de otros</t>
  </si>
  <si>
    <t>ingredientes.</t>
  </si>
  <si>
    <t>Oferta:  Si se recibe la oferta de cualquier otro ingrediente, sea energético o</t>
  </si>
  <si>
    <t>proteico, se debe conocer el precio de oferta, y los valores de proteína y energía</t>
  </si>
  <si>
    <t>para proceder a calcular su valor relativo.</t>
  </si>
  <si>
    <t>SISTEMA DE ECUACIONES PARA ESTIMAR EL VALOR RELATIVO</t>
  </si>
  <si>
    <t>Precio de oferta</t>
  </si>
  <si>
    <t>x + y = $</t>
  </si>
  <si>
    <t>Costo de 1 kg de proteína</t>
  </si>
  <si>
    <t>a</t>
  </si>
  <si>
    <t>b</t>
  </si>
  <si>
    <t>kg prot./ton.</t>
  </si>
  <si>
    <t>Precio de compra actual</t>
  </si>
  <si>
    <t>kg PC + Kcal EM = precio/ton</t>
  </si>
  <si>
    <t>TRIGO EN GRANO</t>
  </si>
  <si>
    <t>75x + 3350y = 440</t>
  </si>
  <si>
    <t>x = (440 - 3350y)/75</t>
  </si>
  <si>
    <t>465x + 2440y = 540</t>
  </si>
  <si>
    <t>465 ((440 - 3350y)/75) + 2440y = 540</t>
  </si>
  <si>
    <t>465/75</t>
  </si>
  <si>
    <t>2. la multiplicación:</t>
  </si>
  <si>
    <t>1. Calcular la constante:</t>
  </si>
  <si>
    <t>6,2 * 440</t>
  </si>
  <si>
    <t>6,2 * 3350y</t>
  </si>
  <si>
    <t>2728 - 20770y + 2440y = 540</t>
  </si>
  <si>
    <t>2728 - 18330y = 540</t>
  </si>
  <si>
    <t>2728 - 540 = 18330y</t>
  </si>
  <si>
    <t>2188 = 18330y</t>
  </si>
  <si>
    <t>y =</t>
  </si>
  <si>
    <t>Precio/Ton a la que debería estar en el mercado</t>
  </si>
  <si>
    <t>(2728-540)/(20770-2440)</t>
  </si>
  <si>
    <t>USD$</t>
  </si>
  <si>
    <r>
      <t>x = (440 - 3350(</t>
    </r>
    <r>
      <rPr>
        <b/>
        <sz val="11"/>
        <color rgb="FFFF0000"/>
        <rFont val="Calibri"/>
        <family val="2"/>
        <scheme val="minor"/>
      </rPr>
      <t>0.119367</t>
    </r>
    <r>
      <rPr>
        <b/>
        <sz val="11"/>
        <color theme="1"/>
        <rFont val="Calibri"/>
        <family val="2"/>
        <scheme val="minor"/>
      </rPr>
      <t>))/75</t>
    </r>
  </si>
  <si>
    <t>Diferencia entre el precio teórico del MKT y el precio de la oferta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</si>
</sst>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-* #,##0.00\ _€_-;\-* #,##0.00\ _€_-;_-* &quot;-&quot;??\ _€_-;_-@_-"/>
    <numFmt numFmtId="166" formatCode="0.0000"/>
    <numFmt numFmtId="167" formatCode="#,##0.00000_ ;\-#,##0.00000\ "/>
    <numFmt numFmtId="168" formatCode="_-* #,##0.0\ _€_-;\-* #,##0.0\ _€_-;_-* &quot;-&quot;??\ _€_-;_-@_-"/>
    <numFmt numFmtId="169" formatCode="_-* #,##0.0000\ _€_-;\-* #,##0.0000\ _€_-;_-* &quot;-&quot;??\ _€_-;_-@_-"/>
    <numFmt numFmtId="170" formatCode="_-* #,##0.000000\ _€_-;\-* #,##0.000000\ _€_-;_-* &quot;-&quot;??\ _€_-;_-@_-"/>
    <numFmt numFmtId="171" formatCode="_-* #,##0_-;\-* #,##0_-;_-* &quot;-&quot;??_-;_-@_-"/>
    <numFmt numFmtId="172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9" xfId="0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0" fillId="3" borderId="7" xfId="1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165" fontId="0" fillId="3" borderId="0" xfId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0" fillId="3" borderId="9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6" fontId="0" fillId="3" borderId="0" xfId="0" applyNumberFormat="1" applyFill="1" applyAlignment="1">
      <alignment vertical="center"/>
    </xf>
    <xf numFmtId="169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5" fontId="2" fillId="5" borderId="14" xfId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170" fontId="2" fillId="2" borderId="18" xfId="0" applyNumberFormat="1" applyFont="1" applyFill="1" applyBorder="1" applyAlignment="1">
      <alignment vertical="center"/>
    </xf>
    <xf numFmtId="168" fontId="6" fillId="3" borderId="7" xfId="0" applyNumberFormat="1" applyFont="1" applyFill="1" applyBorder="1" applyAlignment="1">
      <alignment vertical="center"/>
    </xf>
    <xf numFmtId="165" fontId="6" fillId="3" borderId="7" xfId="1" applyFont="1" applyFill="1" applyBorder="1" applyAlignment="1">
      <alignment vertical="center"/>
    </xf>
    <xf numFmtId="165" fontId="2" fillId="2" borderId="1" xfId="1" applyFon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14" xfId="1" applyFont="1" applyFill="1" applyBorder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71" fontId="2" fillId="3" borderId="0" xfId="0" applyNumberFormat="1" applyFont="1" applyFill="1" applyAlignment="1">
      <alignment vertical="center"/>
    </xf>
    <xf numFmtId="170" fontId="2" fillId="2" borderId="1" xfId="0" applyNumberFormat="1" applyFont="1" applyFill="1" applyBorder="1" applyAlignment="1">
      <alignment vertical="center"/>
    </xf>
    <xf numFmtId="165" fontId="8" fillId="3" borderId="7" xfId="1" applyFont="1" applyFill="1" applyBorder="1" applyAlignment="1">
      <alignment vertical="center"/>
    </xf>
    <xf numFmtId="168" fontId="8" fillId="3" borderId="7" xfId="0" applyNumberFormat="1" applyFont="1" applyFill="1" applyBorder="1" applyAlignment="1">
      <alignment vertical="center"/>
    </xf>
    <xf numFmtId="165" fontId="9" fillId="3" borderId="7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68" fontId="9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167" fontId="2" fillId="4" borderId="3" xfId="0" applyNumberFormat="1" applyFont="1" applyFill="1" applyBorder="1" applyAlignment="1">
      <alignment horizontal="center" vertical="center"/>
    </xf>
    <xf numFmtId="167" fontId="2" fillId="4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9</xdr:row>
      <xdr:rowOff>38100</xdr:rowOff>
    </xdr:from>
    <xdr:to>
      <xdr:col>13</xdr:col>
      <xdr:colOff>381002</xdr:colOff>
      <xdr:row>10</xdr:row>
      <xdr:rowOff>19050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5B3BFA11-3142-421B-A153-4B1091BAB12C}"/>
            </a:ext>
          </a:extLst>
        </xdr:cNvPr>
        <xdr:cNvCxnSpPr/>
      </xdr:nvCxnSpPr>
      <xdr:spPr>
        <a:xfrm>
          <a:off x="8953500" y="1333500"/>
          <a:ext cx="2" cy="1714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180975</xdr:colOff>
      <xdr:row>15</xdr:row>
      <xdr:rowOff>43775</xdr:rowOff>
    </xdr:from>
    <xdr:to>
      <xdr:col>6</xdr:col>
      <xdr:colOff>530436</xdr:colOff>
      <xdr:row>17</xdr:row>
      <xdr:rowOff>177273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82DFFD-9E81-4C6F-AD41-8ABE178C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9435" y="2459315"/>
          <a:ext cx="1552575" cy="499259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19</xdr:row>
      <xdr:rowOff>78241</xdr:rowOff>
    </xdr:from>
    <xdr:to>
      <xdr:col>10</xdr:col>
      <xdr:colOff>31538</xdr:colOff>
      <xdr:row>22</xdr:row>
      <xdr:rowOff>34400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AF3F7F-79C9-4CFA-8096-468D42A3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2960" y="3248161"/>
          <a:ext cx="2600325" cy="504798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24</xdr:row>
      <xdr:rowOff>28575</xdr:rowOff>
    </xdr:from>
    <xdr:to>
      <xdr:col>6</xdr:col>
      <xdr:colOff>218017</xdr:colOff>
      <xdr:row>25</xdr:row>
      <xdr:rowOff>138302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F56760-A11E-48D0-8ADB-CB32ADFE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4950" y="4124325"/>
          <a:ext cx="2562225" cy="290701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9</xdr:row>
      <xdr:rowOff>161925</xdr:rowOff>
    </xdr:from>
    <xdr:to>
      <xdr:col>13</xdr:col>
      <xdr:colOff>333376</xdr:colOff>
      <xdr:row>9</xdr:row>
      <xdr:rowOff>161925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F99C3576-E05F-4D43-9D22-BC1D38D6AEB0}"/>
            </a:ext>
          </a:extLst>
        </xdr:cNvPr>
        <xdr:cNvCxnSpPr/>
      </xdr:nvCxnSpPr>
      <xdr:spPr>
        <a:xfrm flipH="1">
          <a:off x="7181850" y="1457325"/>
          <a:ext cx="1724026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352427</xdr:colOff>
      <xdr:row>9</xdr:row>
      <xdr:rowOff>19050</xdr:rowOff>
    </xdr:from>
    <xdr:to>
      <xdr:col>10</xdr:col>
      <xdr:colOff>361950</xdr:colOff>
      <xdr:row>9</xdr:row>
      <xdr:rowOff>180975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749818A3-46E2-4C5B-872E-20EAB7F4E650}"/>
            </a:ext>
          </a:extLst>
        </xdr:cNvPr>
        <xdr:cNvCxnSpPr/>
      </xdr:nvCxnSpPr>
      <xdr:spPr>
        <a:xfrm flipH="1" flipV="1">
          <a:off x="7105652" y="1314450"/>
          <a:ext cx="9523" cy="1619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D6A6-AC5D-4777-A9CE-81210D23DBD3}">
  <dimension ref="B1:DO701"/>
  <sheetViews>
    <sheetView tabSelected="1" zoomScale="90" zoomScaleNormal="90" workbookViewId="0">
      <selection activeCell="T25" sqref="T25"/>
    </sheetView>
  </sheetViews>
  <sheetFormatPr baseColWidth="10" defaultColWidth="11.33203125" defaultRowHeight="14.4" x14ac:dyDescent="0.3"/>
  <cols>
    <col min="1" max="1" width="11.33203125" style="1"/>
    <col min="2" max="2" width="17.33203125" style="2" bestFit="1" customWidth="1"/>
    <col min="3" max="3" width="12.21875" style="1" bestFit="1" customWidth="1"/>
    <col min="4" max="4" width="9.33203125" style="1" bestFit="1" customWidth="1"/>
    <col min="5" max="5" width="8.21875" style="1" bestFit="1" customWidth="1"/>
    <col min="6" max="6" width="8.88671875" style="1" bestFit="1" customWidth="1"/>
    <col min="7" max="7" width="12.33203125" style="1" bestFit="1" customWidth="1"/>
    <col min="8" max="8" width="7.77734375" style="1" bestFit="1" customWidth="1"/>
    <col min="9" max="9" width="7.77734375" style="1" customWidth="1"/>
    <col min="10" max="10" width="12.21875" style="1" bestFit="1" customWidth="1"/>
    <col min="11" max="11" width="11.6640625" style="2" customWidth="1"/>
    <col min="12" max="12" width="7.44140625" style="2" bestFit="1" customWidth="1"/>
    <col min="13" max="13" width="8.21875" style="2" bestFit="1" customWidth="1"/>
    <col min="14" max="14" width="8.88671875" style="2" bestFit="1" customWidth="1"/>
    <col min="15" max="15" width="12.33203125" style="2" bestFit="1" customWidth="1"/>
    <col min="16" max="119" width="11.33203125" style="2"/>
    <col min="120" max="16384" width="11.33203125" style="1"/>
  </cols>
  <sheetData>
    <row r="1" spans="2:19" s="2" customFormat="1" x14ac:dyDescent="0.3"/>
    <row r="2" spans="2:19" s="2" customFormat="1" x14ac:dyDescent="0.3"/>
    <row r="3" spans="2:19" s="2" customFormat="1" x14ac:dyDescent="0.3">
      <c r="B3" s="56" t="s">
        <v>24</v>
      </c>
      <c r="C3" s="56"/>
      <c r="D3" s="56"/>
      <c r="E3" s="56"/>
      <c r="F3" s="56"/>
      <c r="G3" s="56"/>
      <c r="H3" s="55" t="s">
        <v>26</v>
      </c>
      <c r="I3" s="55"/>
    </row>
    <row r="4" spans="2:19" s="2" customFormat="1" x14ac:dyDescent="0.3">
      <c r="F4" s="56" t="s">
        <v>32</v>
      </c>
      <c r="G4" s="56"/>
      <c r="H4" s="56"/>
      <c r="I4" s="55"/>
      <c r="J4" s="55"/>
    </row>
    <row r="5" spans="2:19" s="2" customFormat="1" ht="15" thickBot="1" x14ac:dyDescent="0.35">
      <c r="G5" s="55"/>
      <c r="H5" s="55"/>
      <c r="I5" s="55"/>
      <c r="J5" s="55"/>
    </row>
    <row r="6" spans="2:19" s="2" customFormat="1" ht="15" thickBot="1" x14ac:dyDescent="0.35">
      <c r="B6" s="41" t="s">
        <v>0</v>
      </c>
      <c r="C6" s="3"/>
      <c r="D6" s="4" t="s">
        <v>4</v>
      </c>
      <c r="E6" s="4" t="s">
        <v>7</v>
      </c>
      <c r="F6" s="3"/>
      <c r="G6" s="5"/>
      <c r="J6" s="57" t="s">
        <v>33</v>
      </c>
      <c r="K6" s="58"/>
      <c r="L6" s="45" t="s">
        <v>4</v>
      </c>
      <c r="M6" s="46" t="s">
        <v>7</v>
      </c>
      <c r="N6" s="47"/>
      <c r="O6" s="48"/>
    </row>
    <row r="7" spans="2:19" s="2" customFormat="1" x14ac:dyDescent="0.3">
      <c r="B7" s="6" t="s">
        <v>3</v>
      </c>
      <c r="C7" s="7">
        <v>7.5</v>
      </c>
      <c r="D7" s="8" t="s">
        <v>5</v>
      </c>
      <c r="E7" s="8" t="s">
        <v>8</v>
      </c>
      <c r="F7" s="37">
        <f>C7*10</f>
        <v>75</v>
      </c>
      <c r="G7" s="21" t="s">
        <v>30</v>
      </c>
      <c r="J7" s="49" t="s">
        <v>3</v>
      </c>
      <c r="K7" s="15">
        <v>12.9</v>
      </c>
      <c r="L7" s="50" t="s">
        <v>5</v>
      </c>
      <c r="M7" s="50" t="s">
        <v>8</v>
      </c>
      <c r="N7" s="51">
        <f>K7*10</f>
        <v>129</v>
      </c>
      <c r="O7" s="52" t="s">
        <v>30</v>
      </c>
    </row>
    <row r="8" spans="2:19" s="2" customFormat="1" x14ac:dyDescent="0.3">
      <c r="B8" s="6" t="s">
        <v>1</v>
      </c>
      <c r="C8" s="36">
        <v>3350</v>
      </c>
      <c r="D8" s="8" t="s">
        <v>6</v>
      </c>
      <c r="E8" s="8" t="s">
        <v>9</v>
      </c>
      <c r="F8" s="10"/>
      <c r="G8" s="9"/>
      <c r="J8" s="6" t="s">
        <v>1</v>
      </c>
      <c r="K8" s="38">
        <v>3155</v>
      </c>
      <c r="L8" s="8" t="s">
        <v>6</v>
      </c>
      <c r="M8" s="8" t="s">
        <v>9</v>
      </c>
      <c r="N8" s="10"/>
      <c r="O8" s="9"/>
    </row>
    <row r="9" spans="2:19" s="2" customFormat="1" ht="15" thickBot="1" x14ac:dyDescent="0.35">
      <c r="B9" s="11" t="s">
        <v>10</v>
      </c>
      <c r="C9" s="28">
        <v>440</v>
      </c>
      <c r="D9" s="12" t="s">
        <v>50</v>
      </c>
      <c r="E9" s="59" t="s">
        <v>31</v>
      </c>
      <c r="F9" s="60"/>
      <c r="G9" s="61"/>
      <c r="J9" s="11" t="s">
        <v>10</v>
      </c>
      <c r="K9" s="20">
        <v>395</v>
      </c>
      <c r="L9" s="12" t="s">
        <v>50</v>
      </c>
      <c r="M9" s="77" t="s">
        <v>25</v>
      </c>
      <c r="N9" s="78"/>
      <c r="O9" s="79"/>
    </row>
    <row r="10" spans="2:19" s="2" customFormat="1" ht="15" thickBot="1" x14ac:dyDescent="0.35">
      <c r="C10" s="13"/>
      <c r="D10" s="14"/>
      <c r="E10" s="14"/>
      <c r="J10" s="18"/>
      <c r="K10" s="13"/>
      <c r="N10" s="29"/>
    </row>
    <row r="11" spans="2:19" s="2" customFormat="1" x14ac:dyDescent="0.3">
      <c r="B11" s="43" t="s">
        <v>2</v>
      </c>
      <c r="C11" s="15"/>
      <c r="D11" s="4" t="s">
        <v>4</v>
      </c>
      <c r="E11" s="4" t="s">
        <v>7</v>
      </c>
      <c r="F11" s="3"/>
      <c r="G11" s="5"/>
      <c r="J11" s="18"/>
      <c r="K11" s="13"/>
      <c r="N11" s="26"/>
      <c r="S11" s="2" t="s">
        <v>32</v>
      </c>
    </row>
    <row r="12" spans="2:19" s="2" customFormat="1" x14ac:dyDescent="0.3">
      <c r="B12" s="6" t="s">
        <v>3</v>
      </c>
      <c r="C12" s="7">
        <v>46.5</v>
      </c>
      <c r="D12" s="8" t="s">
        <v>5</v>
      </c>
      <c r="E12" s="8" t="s">
        <v>8</v>
      </c>
      <c r="F12" s="23">
        <f>C12*10</f>
        <v>465</v>
      </c>
      <c r="G12" s="21" t="s">
        <v>30</v>
      </c>
      <c r="J12" s="31"/>
    </row>
    <row r="13" spans="2:19" s="2" customFormat="1" x14ac:dyDescent="0.3">
      <c r="B13" s="6" t="s">
        <v>1</v>
      </c>
      <c r="C13" s="24">
        <v>2440</v>
      </c>
      <c r="D13" s="8" t="s">
        <v>6</v>
      </c>
      <c r="E13" s="8" t="s">
        <v>9</v>
      </c>
      <c r="F13" s="10"/>
      <c r="G13" s="9"/>
      <c r="J13" s="2" t="s">
        <v>16</v>
      </c>
      <c r="K13" s="13">
        <f>$C$39*$N$7</f>
        <v>69.006437534097145</v>
      </c>
    </row>
    <row r="14" spans="2:19" s="2" customFormat="1" ht="15" thickBot="1" x14ac:dyDescent="0.35">
      <c r="B14" s="11" t="s">
        <v>10</v>
      </c>
      <c r="C14" s="28">
        <v>540</v>
      </c>
      <c r="D14" s="12" t="s">
        <v>50</v>
      </c>
      <c r="E14" s="59" t="s">
        <v>31</v>
      </c>
      <c r="F14" s="60"/>
      <c r="G14" s="61"/>
      <c r="J14" s="2" t="s">
        <v>15</v>
      </c>
      <c r="K14" s="13">
        <f>$C$36*$K$8</f>
        <v>376.60338243316966</v>
      </c>
    </row>
    <row r="15" spans="2:19" s="2" customFormat="1" ht="15" thickBot="1" x14ac:dyDescent="0.35">
      <c r="K15" s="25">
        <f>SUM(K13:K14)</f>
        <v>445.60981996726679</v>
      </c>
      <c r="L15" s="75" t="s">
        <v>48</v>
      </c>
      <c r="M15" s="62"/>
      <c r="N15" s="62"/>
      <c r="O15" s="62"/>
      <c r="P15" s="62"/>
    </row>
    <row r="16" spans="2:19" s="2" customFormat="1" ht="15" thickBot="1" x14ac:dyDescent="0.35">
      <c r="B16" s="42" t="s">
        <v>13</v>
      </c>
      <c r="C16" s="63" t="s">
        <v>34</v>
      </c>
      <c r="D16" s="63"/>
      <c r="K16" s="13"/>
    </row>
    <row r="17" spans="2:17" ht="15" thickBot="1" x14ac:dyDescent="0.35">
      <c r="B17" s="16" t="s">
        <v>11</v>
      </c>
      <c r="C17" s="64" t="s">
        <v>35</v>
      </c>
      <c r="D17" s="65"/>
      <c r="E17" s="2" t="s">
        <v>28</v>
      </c>
      <c r="F17" s="2"/>
      <c r="G17" s="2"/>
      <c r="H17" s="2"/>
      <c r="I17" s="2"/>
      <c r="J17" s="2"/>
      <c r="K17" s="27">
        <f>K15-K9</f>
        <v>50.609819967266787</v>
      </c>
      <c r="L17" s="76" t="s">
        <v>52</v>
      </c>
      <c r="M17" s="73"/>
      <c r="N17" s="73"/>
      <c r="O17" s="73"/>
      <c r="P17" s="73"/>
      <c r="Q17" s="73"/>
    </row>
    <row r="18" spans="2:17" s="2" customFormat="1" x14ac:dyDescent="0.3">
      <c r="B18" s="16"/>
      <c r="C18" s="17"/>
    </row>
    <row r="19" spans="2:17" s="2" customFormat="1" ht="15" thickBot="1" x14ac:dyDescent="0.35">
      <c r="B19" s="16"/>
      <c r="C19" s="17"/>
    </row>
    <row r="20" spans="2:17" s="2" customFormat="1" ht="15" thickBot="1" x14ac:dyDescent="0.35">
      <c r="B20" s="44" t="s">
        <v>14</v>
      </c>
      <c r="C20" s="66" t="s">
        <v>36</v>
      </c>
      <c r="D20" s="66"/>
    </row>
    <row r="21" spans="2:17" ht="15" thickBot="1" x14ac:dyDescent="0.35">
      <c r="B21" s="16" t="s">
        <v>12</v>
      </c>
      <c r="C21" s="67" t="s">
        <v>37</v>
      </c>
      <c r="D21" s="68"/>
      <c r="E21" s="68"/>
      <c r="F21" s="69"/>
      <c r="G21" s="2" t="s">
        <v>29</v>
      </c>
      <c r="H21" s="2"/>
      <c r="I21" s="2"/>
      <c r="J21" s="2"/>
    </row>
    <row r="22" spans="2:17" s="2" customFormat="1" x14ac:dyDescent="0.3"/>
    <row r="23" spans="2:17" s="2" customFormat="1" ht="15" thickBot="1" x14ac:dyDescent="0.35"/>
    <row r="24" spans="2:17" s="2" customFormat="1" ht="15" thickBot="1" x14ac:dyDescent="0.35">
      <c r="B24" s="2" t="s">
        <v>40</v>
      </c>
      <c r="D24" s="2" t="s">
        <v>38</v>
      </c>
      <c r="E24" s="39">
        <f>F12/F7</f>
        <v>6.2</v>
      </c>
    </row>
    <row r="25" spans="2:17" s="2" customFormat="1" x14ac:dyDescent="0.3"/>
    <row r="26" spans="2:17" s="2" customFormat="1" x14ac:dyDescent="0.3"/>
    <row r="27" spans="2:17" s="2" customFormat="1" x14ac:dyDescent="0.3">
      <c r="B27" s="2" t="s">
        <v>39</v>
      </c>
      <c r="C27" s="2" t="s">
        <v>41</v>
      </c>
      <c r="D27" s="34">
        <f>E24*C9</f>
        <v>2728</v>
      </c>
    </row>
    <row r="28" spans="2:17" s="2" customFormat="1" ht="15" thickBot="1" x14ac:dyDescent="0.35">
      <c r="C28" s="2" t="s">
        <v>42</v>
      </c>
      <c r="D28" s="34">
        <f>E24*C8</f>
        <v>20770</v>
      </c>
    </row>
    <row r="29" spans="2:17" s="2" customFormat="1" ht="15" thickBot="1" x14ac:dyDescent="0.35">
      <c r="C29" s="67" t="s">
        <v>43</v>
      </c>
      <c r="D29" s="68"/>
      <c r="E29" s="68"/>
      <c r="F29" s="69"/>
    </row>
    <row r="30" spans="2:17" s="2" customFormat="1" ht="15" thickBot="1" x14ac:dyDescent="0.35">
      <c r="C30" s="67" t="s">
        <v>44</v>
      </c>
      <c r="D30" s="68"/>
      <c r="E30" s="68"/>
      <c r="F30" s="69"/>
    </row>
    <row r="31" spans="2:17" s="2" customFormat="1" ht="15" thickBot="1" x14ac:dyDescent="0.35">
      <c r="C31" s="67" t="s">
        <v>45</v>
      </c>
      <c r="D31" s="68"/>
      <c r="E31" s="68"/>
      <c r="F31" s="69"/>
    </row>
    <row r="32" spans="2:17" s="2" customFormat="1" ht="15" thickBot="1" x14ac:dyDescent="0.35">
      <c r="C32" s="67" t="s">
        <v>46</v>
      </c>
      <c r="D32" s="68"/>
      <c r="E32" s="68"/>
      <c r="F32" s="69"/>
    </row>
    <row r="33" spans="2:10" s="2" customFormat="1" ht="15" thickBot="1" x14ac:dyDescent="0.35">
      <c r="C33" s="32" t="s">
        <v>47</v>
      </c>
      <c r="D33" s="74" t="s">
        <v>49</v>
      </c>
      <c r="E33" s="74"/>
      <c r="F33" s="74"/>
    </row>
    <row r="34" spans="2:10" s="2" customFormat="1" ht="15" thickBot="1" x14ac:dyDescent="0.35">
      <c r="C34" s="33" t="s">
        <v>47</v>
      </c>
      <c r="D34" s="40">
        <f>(D27-C14)/(D28-C13)</f>
        <v>0.11936715766503</v>
      </c>
    </row>
    <row r="35" spans="2:10" s="2" customFormat="1" ht="15" thickBot="1" x14ac:dyDescent="0.35"/>
    <row r="36" spans="2:10" ht="15" thickBot="1" x14ac:dyDescent="0.35">
      <c r="B36" s="19" t="s">
        <v>15</v>
      </c>
      <c r="C36" s="35">
        <f>D34</f>
        <v>0.11936715766503</v>
      </c>
      <c r="D36" s="70" t="s">
        <v>17</v>
      </c>
      <c r="E36" s="71"/>
      <c r="F36" s="71"/>
      <c r="G36" s="2"/>
      <c r="H36" s="2"/>
      <c r="I36" s="2"/>
      <c r="J36" s="2"/>
    </row>
    <row r="37" spans="2:10" s="2" customFormat="1" ht="15" thickBot="1" x14ac:dyDescent="0.35"/>
    <row r="38" spans="2:10" ht="15" thickBot="1" x14ac:dyDescent="0.35">
      <c r="B38" s="16"/>
      <c r="C38" s="64" t="s">
        <v>51</v>
      </c>
      <c r="D38" s="72"/>
      <c r="E38" s="65"/>
      <c r="F38" s="2"/>
      <c r="G38" s="2"/>
      <c r="H38" s="2"/>
      <c r="I38" s="2"/>
      <c r="J38" s="2"/>
    </row>
    <row r="39" spans="2:10" ht="15" thickBot="1" x14ac:dyDescent="0.35">
      <c r="B39" s="19" t="s">
        <v>16</v>
      </c>
      <c r="C39" s="22">
        <f>($C$9-($C$8*$C$36))/$F$7</f>
        <v>0.53493362429532676</v>
      </c>
      <c r="D39" s="70" t="s">
        <v>27</v>
      </c>
      <c r="E39" s="71"/>
      <c r="F39" s="71"/>
      <c r="G39" s="2"/>
      <c r="H39" s="2"/>
      <c r="I39" s="2"/>
      <c r="J39" s="2"/>
    </row>
    <row r="40" spans="2:10" s="2" customFormat="1" x14ac:dyDescent="0.3"/>
    <row r="41" spans="2:10" s="2" customFormat="1" x14ac:dyDescent="0.3"/>
    <row r="42" spans="2:10" s="2" customFormat="1" x14ac:dyDescent="0.3">
      <c r="B42" s="73" t="s">
        <v>18</v>
      </c>
      <c r="C42" s="73"/>
      <c r="D42" s="73"/>
      <c r="E42" s="73"/>
      <c r="F42" s="73"/>
      <c r="G42" s="73"/>
      <c r="H42" s="73"/>
      <c r="I42" s="54"/>
    </row>
    <row r="43" spans="2:10" s="2" customFormat="1" x14ac:dyDescent="0.3">
      <c r="B43" s="73" t="s">
        <v>19</v>
      </c>
      <c r="C43" s="73"/>
      <c r="D43" s="73"/>
      <c r="E43" s="73"/>
      <c r="F43" s="73"/>
      <c r="G43" s="73"/>
      <c r="H43" s="73"/>
      <c r="I43" s="73"/>
      <c r="J43" s="73"/>
    </row>
    <row r="44" spans="2:10" s="2" customFormat="1" x14ac:dyDescent="0.3">
      <c r="B44" s="31" t="s">
        <v>20</v>
      </c>
      <c r="C44" s="31"/>
      <c r="D44" s="31"/>
      <c r="E44" s="31"/>
      <c r="F44" s="31"/>
      <c r="G44" s="31"/>
      <c r="H44" s="31"/>
      <c r="I44" s="54"/>
    </row>
    <row r="45" spans="2:10" s="16" customFormat="1" x14ac:dyDescent="0.3">
      <c r="B45" s="62" t="s">
        <v>21</v>
      </c>
      <c r="C45" s="62"/>
      <c r="D45" s="62"/>
      <c r="E45" s="62"/>
      <c r="F45" s="62"/>
      <c r="G45" s="62"/>
      <c r="H45" s="62"/>
      <c r="I45" s="53"/>
    </row>
    <row r="46" spans="2:10" s="16" customFormat="1" x14ac:dyDescent="0.3">
      <c r="B46" s="62" t="s">
        <v>22</v>
      </c>
      <c r="C46" s="62"/>
      <c r="D46" s="62"/>
      <c r="E46" s="62"/>
      <c r="F46" s="62"/>
      <c r="G46" s="62"/>
      <c r="H46" s="62"/>
      <c r="I46" s="53"/>
    </row>
    <row r="47" spans="2:10" s="16" customFormat="1" x14ac:dyDescent="0.3">
      <c r="B47" s="62" t="s">
        <v>23</v>
      </c>
      <c r="C47" s="62"/>
      <c r="D47" s="62"/>
      <c r="E47" s="62"/>
      <c r="F47" s="30"/>
      <c r="G47" s="30"/>
      <c r="H47" s="30"/>
      <c r="I47" s="53"/>
    </row>
    <row r="48" spans="2:10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</sheetData>
  <mergeCells count="25">
    <mergeCell ref="L15:P15"/>
    <mergeCell ref="L17:Q17"/>
    <mergeCell ref="M9:O9"/>
    <mergeCell ref="E14:G14"/>
    <mergeCell ref="B42:H42"/>
    <mergeCell ref="B43:J43"/>
    <mergeCell ref="B45:H45"/>
    <mergeCell ref="B46:H46"/>
    <mergeCell ref="D33:F33"/>
    <mergeCell ref="B3:G3"/>
    <mergeCell ref="J6:K6"/>
    <mergeCell ref="E9:G9"/>
    <mergeCell ref="F4:H4"/>
    <mergeCell ref="B47:E47"/>
    <mergeCell ref="C16:D16"/>
    <mergeCell ref="C17:D17"/>
    <mergeCell ref="C20:D20"/>
    <mergeCell ref="C21:F21"/>
    <mergeCell ref="D36:F36"/>
    <mergeCell ref="C38:E38"/>
    <mergeCell ref="C29:F29"/>
    <mergeCell ref="C30:F30"/>
    <mergeCell ref="C31:F31"/>
    <mergeCell ref="C32:F32"/>
    <mergeCell ref="D39:F39"/>
  </mergeCells>
  <phoneticPr fontId="7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RELATIVO INGREDIENTE</vt:lpstr>
    </vt:vector>
  </TitlesOfParts>
  <Company>Lunes-01-Diciembre-2008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Tecnicompu</dc:creator>
  <cp:lastModifiedBy>Jesus Zambrano</cp:lastModifiedBy>
  <dcterms:created xsi:type="dcterms:W3CDTF">2009-11-10T17:35:59Z</dcterms:created>
  <dcterms:modified xsi:type="dcterms:W3CDTF">2025-08-03T22:25:36Z</dcterms:modified>
</cp:coreProperties>
</file>